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775" windowHeight="5235"/>
  </bookViews>
  <sheets>
    <sheet name="上下水道料金計算シート" sheetId="1" r:id="rId1"/>
    <sheet name="新料金表" sheetId="3" state="hidden" r:id="rId2"/>
    <sheet name="下水道使用料" sheetId="4" state="hidden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<sst xmlns="http://schemas.openxmlformats.org/spreadsheetml/2006/main" xmlns:r="http://schemas.openxmlformats.org/officeDocument/2006/relationships" count="48" uniqueCount="48">
  <si>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臨時用</t>
    <rPh sb="0" eb="2">
      <t>りんじ</t>
    </rPh>
    <rPh sb="2" eb="3">
      <t>よう</t>
    </rPh>
    <phoneticPr fontId="1" type="Hiragana"/>
  </si>
  <si>
    <t>用途</t>
    <rPh sb="0" eb="2">
      <t>ようと</t>
    </rPh>
    <phoneticPr fontId="1" type="Hiragana"/>
  </si>
  <si>
    <t>〈差　　額〉
(B-A)</t>
    <rPh sb="1" eb="2">
      <t>さ</t>
    </rPh>
    <rPh sb="4" eb="5">
      <t>がく</t>
    </rPh>
    <phoneticPr fontId="1" type="Hiragana"/>
  </si>
  <si>
    <t>～100㎥</t>
  </si>
  <si>
    <t>101㎥～</t>
  </si>
  <si>
    <t>基本使用料</t>
    <rPh sb="0" eb="2">
      <t>きほん</t>
    </rPh>
    <rPh sb="2" eb="5">
      <t>しようりょう</t>
    </rPh>
    <phoneticPr fontId="1" type="Hiragana"/>
  </si>
  <si>
    <t>集合住宅上下水道料金計算シート（２か月）（税込）</t>
    <rPh sb="0" eb="2">
      <t>しゅうごう</t>
    </rPh>
    <rPh sb="2" eb="4">
      <t>じゅうたく</t>
    </rPh>
    <rPh sb="4" eb="8">
      <t>じょうげすいどう</t>
    </rPh>
    <rPh sb="8" eb="10">
      <t>りょうきん</t>
    </rPh>
    <rPh sb="10" eb="12">
      <t>けいさん</t>
    </rPh>
    <rPh sb="18" eb="19">
      <t>げつ</t>
    </rPh>
    <rPh sb="21" eb="23">
      <t>ぜいこ</t>
    </rPh>
    <phoneticPr fontId="1" type="Hiragana"/>
  </si>
  <si>
    <t>【計算結果】</t>
    <rPh sb="1" eb="3">
      <t>けいさん</t>
    </rPh>
    <rPh sb="3" eb="5">
      <t>けっか</t>
    </rPh>
    <phoneticPr fontId="1" type="Hiragana"/>
  </si>
  <si>
    <t>61～100㎥</t>
  </si>
  <si>
    <t>401～1,000㎥</t>
  </si>
  <si>
    <t>**</t>
  </si>
  <si>
    <t>従量料金</t>
    <rPh sb="0" eb="2">
      <t>じゅうりょう</t>
    </rPh>
    <rPh sb="2" eb="4">
      <t>りょうきん</t>
    </rPh>
    <phoneticPr fontId="1" type="Hiragana"/>
  </si>
  <si>
    <t>合計</t>
    <rPh sb="0" eb="2">
      <t>ごうけい</t>
    </rPh>
    <phoneticPr fontId="1" type="Hiragana"/>
  </si>
  <si>
    <t>41～1,000㎥</t>
  </si>
  <si>
    <t>基本料金</t>
    <rPh sb="0" eb="2">
      <t>きほん</t>
    </rPh>
    <rPh sb="2" eb="4">
      <t>りょうきん</t>
    </rPh>
    <phoneticPr fontId="1" type="Hiragana"/>
  </si>
  <si>
    <t>上下水道料金</t>
    <rPh sb="0" eb="4">
      <t>じょうげすいどう</t>
    </rPh>
    <rPh sb="4" eb="6">
      <t>りょうきん</t>
    </rPh>
    <phoneticPr fontId="1" type="Hiragana"/>
  </si>
  <si>
    <t>〈通常計算〉
(A)</t>
    <rPh sb="1" eb="3">
      <t>つうじょう</t>
    </rPh>
    <rPh sb="3" eb="5">
      <t>けいさん</t>
    </rPh>
    <phoneticPr fontId="1" type="Hiragana"/>
  </si>
  <si>
    <t>新料金表（２か月）（税抜）</t>
    <rPh sb="0" eb="3">
      <t>しんりょうきん</t>
    </rPh>
    <rPh sb="3" eb="4">
      <t>ひょう</t>
    </rPh>
    <rPh sb="7" eb="8">
      <t>げつ</t>
    </rPh>
    <rPh sb="10" eb="12">
      <t>ぜいぬき</t>
    </rPh>
    <phoneticPr fontId="1" type="Hiragana"/>
  </si>
  <si>
    <t>←</t>
  </si>
  <si>
    <t>下水道使用料</t>
    <rPh sb="0" eb="3">
      <t>げすいどう</t>
    </rPh>
    <rPh sb="3" eb="5">
      <t>しよう</t>
    </rPh>
    <rPh sb="5" eb="6">
      <t>りょう</t>
    </rPh>
    <phoneticPr fontId="1" type="Hiragana"/>
  </si>
  <si>
    <t>【入力項目】</t>
    <rPh sb="1" eb="3">
      <t>にゅうりょく</t>
    </rPh>
    <rPh sb="3" eb="5">
      <t>こうもく</t>
    </rPh>
    <phoneticPr fontId="1" type="Hiragana"/>
  </si>
  <si>
    <t>２か月の使用水量を
入力してください。</t>
    <rPh sb="2" eb="3">
      <t>げつ</t>
    </rPh>
    <rPh sb="4" eb="6">
      <t>しよう</t>
    </rPh>
    <rPh sb="6" eb="8">
      <t>すいりょう</t>
    </rPh>
    <rPh sb="10" eb="12">
      <t>にゅうりょく</t>
    </rPh>
    <phoneticPr fontId="1" type="Hiragana"/>
  </si>
  <si>
    <t>一般用</t>
    <rPh sb="0" eb="3">
      <t>いっぱんよう</t>
    </rPh>
    <phoneticPr fontId="1" type="Hiragana"/>
  </si>
  <si>
    <t>親メーターの口径を
入力してください。</t>
    <rPh sb="0" eb="1">
      <t>おや</t>
    </rPh>
    <rPh sb="6" eb="8">
      <t>こうけい</t>
    </rPh>
    <rPh sb="10" eb="12">
      <t>にゅうりょく</t>
    </rPh>
    <phoneticPr fontId="1" type="Hiragana"/>
  </si>
  <si>
    <t>～20㎥</t>
  </si>
  <si>
    <t>1,001～6,000㎥</t>
  </si>
  <si>
    <t>101～200㎥</t>
  </si>
  <si>
    <t>下水道使用料表</t>
    <rPh sb="0" eb="3">
      <t>げすいどう</t>
    </rPh>
    <rPh sb="3" eb="6">
      <t>しようりょう</t>
    </rPh>
    <rPh sb="6" eb="7">
      <t>ひょう</t>
    </rPh>
    <phoneticPr fontId="1" type="Hiragana"/>
  </si>
  <si>
    <t>6,001㎥～</t>
  </si>
  <si>
    <t>水道料金</t>
    <rPh sb="0" eb="2">
      <t>すいどう</t>
    </rPh>
    <rPh sb="2" eb="4">
      <t>りょうきん</t>
    </rPh>
    <phoneticPr fontId="1" type="Hiragana"/>
  </si>
  <si>
    <t>下水道使用料（２か月）（税抜）</t>
    <rPh sb="0" eb="3">
      <t>げすいどう</t>
    </rPh>
    <rPh sb="3" eb="6">
      <t>しようりょう</t>
    </rPh>
    <rPh sb="9" eb="10">
      <t>げつ</t>
    </rPh>
    <rPh sb="12" eb="14">
      <t>ぜいぬき</t>
    </rPh>
    <phoneticPr fontId="1" type="Hiragana"/>
  </si>
  <si>
    <t>21～40㎥</t>
  </si>
  <si>
    <t>水道料金表</t>
    <rPh sb="0" eb="2">
      <t>すいどう</t>
    </rPh>
    <rPh sb="2" eb="5">
      <t>りょうきんひょう</t>
    </rPh>
    <phoneticPr fontId="1" type="Hiragana"/>
  </si>
  <si>
    <t>超過使用料</t>
    <rPh sb="0" eb="2">
      <t>ちょうか</t>
    </rPh>
    <rPh sb="2" eb="5">
      <t>しようりょう</t>
    </rPh>
    <phoneticPr fontId="1" type="Hiragana"/>
  </si>
  <si>
    <t>10,001㎥～</t>
  </si>
  <si>
    <t>41～60㎥</t>
  </si>
  <si>
    <t>基本汚水量</t>
    <rPh sb="0" eb="2">
      <t>きほん</t>
    </rPh>
    <rPh sb="2" eb="4">
      <t>おすい</t>
    </rPh>
    <rPh sb="4" eb="5">
      <t>りょう</t>
    </rPh>
    <phoneticPr fontId="1" type="Hiragana"/>
  </si>
  <si>
    <t>201～400㎥</t>
  </si>
  <si>
    <t>2,001～10,000㎥</t>
  </si>
  <si>
    <t>口径</t>
    <rPh sb="0" eb="2">
      <t>こうけい</t>
    </rPh>
    <phoneticPr fontId="1" type="Hiragana"/>
  </si>
  <si>
    <t>使用水量（２か月）</t>
    <rPh sb="0" eb="2">
      <t>しよう</t>
    </rPh>
    <rPh sb="2" eb="4">
      <t>すいりょう</t>
    </rPh>
    <rPh sb="7" eb="8">
      <t>げつ</t>
    </rPh>
    <phoneticPr fontId="1" type="Hiragana"/>
  </si>
  <si>
    <t>口径（㎜）</t>
    <rPh sb="0" eb="1">
      <t>くち</t>
    </rPh>
    <rPh sb="1" eb="2">
      <t>けい</t>
    </rPh>
    <phoneticPr fontId="1" type="Hiragana"/>
  </si>
  <si>
    <t>消費税（10％）</t>
    <rPh sb="0" eb="3">
      <t>しょうひぜい</t>
    </rPh>
    <phoneticPr fontId="1" type="Hiragana"/>
  </si>
  <si>
    <t>1,001～2,000㎥</t>
  </si>
  <si>
    <t>適用戸数</t>
    <rPh sb="0" eb="2">
      <t>てきよう</t>
    </rPh>
    <rPh sb="2" eb="4">
      <t>こすう</t>
    </rPh>
    <phoneticPr fontId="1" type="Hiragana"/>
  </si>
  <si>
    <t>〈特例計算〉
(B)</t>
    <rPh sb="1" eb="3">
      <t>とくれい</t>
    </rPh>
    <rPh sb="3" eb="5">
      <t>けいさん</t>
    </rPh>
    <phoneticPr fontId="1" type="Hiragana"/>
  </si>
  <si>
    <t>申請により適用する戸数を
入力してください。</t>
    <rPh sb="0" eb="2">
      <t>しんせい</t>
    </rPh>
    <rPh sb="5" eb="7">
      <t>てきよう</t>
    </rPh>
    <rPh sb="9" eb="11">
      <t>こすう</t>
    </rPh>
    <rPh sb="13" eb="15">
      <t>にゅうりょく</t>
    </rPh>
    <phoneticPr fontId="1" type="Hiragana"/>
  </si>
  <si>
    <t>適用日：令和７年４月１日</t>
    <rPh sb="0" eb="2">
      <t>てきよう</t>
    </rPh>
    <rPh sb="2" eb="3">
      <t>び</t>
    </rPh>
    <rPh sb="4" eb="6">
      <t>れいわ</t>
    </rPh>
    <rPh sb="7" eb="8">
      <t>ねん</t>
    </rPh>
    <rPh sb="9" eb="10">
      <t>がつ</t>
    </rPh>
    <rPh sb="11" eb="12">
      <t>にち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</si>
</sst>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&quot;▲ &quot;#,##0"/>
    <numFmt numFmtId="177" formatCode="#,##0_ "/>
  </numFmts>
  <fonts count="8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4"/>
      <color theme="1"/>
      <name val="ＭＳ Ｐゴシック"/>
      <family val="3"/>
    </font>
    <font>
      <sz val="24"/>
      <color theme="1"/>
      <name val="ＭＳ Ｐゴシック"/>
      <family val="3"/>
    </font>
    <font>
      <sz val="18"/>
      <color theme="1"/>
      <name val="ＭＳ Ｐゴシック"/>
      <family val="3"/>
    </font>
    <font>
      <sz val="16"/>
      <color theme="1"/>
      <name val="ＭＳ Ｐゴシック"/>
      <family val="3"/>
    </font>
    <font>
      <sz val="12"/>
      <color theme="1"/>
      <name val="ＭＳ Ｐゴシック"/>
    </font>
    <font>
      <sz val="20"/>
      <color theme="1"/>
      <name val="ＭＳ Ｐゴシック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distributed" vertical="center" indent="1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 indent="1"/>
    </xf>
    <xf numFmtId="0" fontId="5" fillId="0" borderId="0" xfId="0" applyFont="1" applyAlignment="1">
      <alignment horizontal="distributed" vertical="center" indent="2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distributed" vertical="center" indent="1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176" fontId="7" fillId="0" borderId="0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7" fillId="0" borderId="5" xfId="0" applyNumberFormat="1" applyFont="1" applyBorder="1">
      <alignment vertical="center"/>
    </xf>
    <xf numFmtId="176" fontId="0" fillId="0" borderId="0" xfId="0" applyNumberFormat="1" applyFont="1">
      <alignment vertical="center"/>
    </xf>
    <xf numFmtId="176" fontId="7" fillId="0" borderId="6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7" fillId="0" borderId="4" xfId="0" applyNumberFormat="1" applyFont="1" applyBorder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176" fontId="6" fillId="0" borderId="7" xfId="0" applyNumberFormat="1" applyFont="1" applyBorder="1" applyAlignment="1" applyProtection="1">
      <alignment horizontal="center" vertical="center"/>
    </xf>
    <xf numFmtId="176" fontId="7" fillId="0" borderId="8" xfId="0" applyNumberFormat="1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Alignment="1">
      <alignment vertical="center" wrapText="1"/>
    </xf>
    <xf numFmtId="176" fontId="7" fillId="0" borderId="9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6" fillId="0" borderId="3" xfId="0" applyNumberFormat="1" applyFont="1" applyBorder="1" applyAlignment="1" applyProtection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>
      <alignment vertical="center"/>
    </xf>
    <xf numFmtId="177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27"/>
  <sheetViews>
    <sheetView tabSelected="1" workbookViewId="0">
      <selection activeCell="E18" sqref="E18"/>
    </sheetView>
  </sheetViews>
  <sheetFormatPr defaultRowHeight="17.25"/>
  <cols>
    <col min="1" max="1" width="2.625" customWidth="1"/>
    <col min="2" max="2" width="4.625" customWidth="1"/>
    <col min="3" max="3" width="24.625" customWidth="1"/>
    <col min="4" max="4" width="3.625" customWidth="1"/>
    <col min="5" max="5" width="17.625" style="1" customWidth="1"/>
    <col min="6" max="6" width="3.625" style="1" customWidth="1"/>
    <col min="7" max="7" width="17.625" style="1" customWidth="1"/>
    <col min="8" max="8" width="3.625" style="1" customWidth="1"/>
    <col min="9" max="9" width="17.625" style="1" customWidth="1"/>
    <col min="10" max="10" width="27.625" customWidth="1"/>
  </cols>
  <sheetData>
    <row r="1" spans="2:10" ht="40" customHeight="1">
      <c r="B1" s="2" t="s">
        <v>6</v>
      </c>
      <c r="C1" s="2"/>
      <c r="D1" s="3"/>
      <c r="E1" s="3"/>
      <c r="F1" s="3"/>
      <c r="G1" s="3"/>
      <c r="H1" s="3"/>
      <c r="I1" s="3"/>
    </row>
    <row r="2" spans="2:10" ht="9.75" customHeight="1">
      <c r="B2" s="3"/>
      <c r="C2" s="3"/>
      <c r="D2" s="3"/>
      <c r="E2" s="3"/>
      <c r="F2" s="3"/>
      <c r="G2" s="3"/>
      <c r="H2" s="3"/>
      <c r="I2" s="3"/>
    </row>
    <row r="3" spans="2:10" ht="20" customHeight="1">
      <c r="G3" s="32" t="s">
        <v>47</v>
      </c>
      <c r="H3" s="32"/>
      <c r="I3" s="32"/>
    </row>
    <row r="4" spans="2:10" ht="40" customHeight="1">
      <c r="B4" s="4" t="s">
        <v>20</v>
      </c>
      <c r="C4" s="4"/>
      <c r="D4" s="5"/>
      <c r="E4" s="5"/>
      <c r="F4" s="5"/>
      <c r="G4" s="5"/>
      <c r="H4" s="5"/>
      <c r="I4" s="5"/>
      <c r="J4" s="1"/>
    </row>
    <row r="5" spans="2:10" ht="10" customHeight="1">
      <c r="B5" s="5"/>
      <c r="C5" s="8"/>
      <c r="D5" s="5"/>
      <c r="E5" s="18"/>
      <c r="F5" s="18"/>
      <c r="G5" s="18"/>
      <c r="H5" s="18"/>
      <c r="I5" s="18"/>
      <c r="J5" s="1"/>
    </row>
    <row r="6" spans="2:10" ht="45" customHeight="1">
      <c r="B6" s="6" t="s">
        <v>41</v>
      </c>
      <c r="C6" s="12"/>
      <c r="D6" s="5"/>
      <c r="E6" s="19"/>
      <c r="F6" s="28" t="s">
        <v>18</v>
      </c>
      <c r="G6" s="33" t="s">
        <v>23</v>
      </c>
      <c r="H6" s="33"/>
      <c r="I6" s="33"/>
      <c r="J6" s="40"/>
    </row>
    <row r="7" spans="2:10" ht="10" customHeight="1">
      <c r="B7" s="7"/>
      <c r="C7" s="13"/>
      <c r="D7" s="5"/>
      <c r="E7" s="18"/>
      <c r="F7" s="18"/>
      <c r="G7" s="34"/>
      <c r="H7" s="34"/>
      <c r="I7" s="18"/>
      <c r="J7" s="1"/>
    </row>
    <row r="8" spans="2:10" ht="45" customHeight="1">
      <c r="B8" s="6" t="s">
        <v>40</v>
      </c>
      <c r="C8" s="12"/>
      <c r="D8" s="5"/>
      <c r="E8" s="19"/>
      <c r="F8" s="28" t="s">
        <v>18</v>
      </c>
      <c r="G8" s="33" t="s">
        <v>21</v>
      </c>
      <c r="H8" s="33"/>
      <c r="I8" s="33"/>
      <c r="J8" s="40"/>
    </row>
    <row r="9" spans="2:10" ht="10" customHeight="1">
      <c r="B9" s="7"/>
      <c r="C9" s="7"/>
      <c r="D9" s="5"/>
      <c r="E9" s="18"/>
      <c r="F9" s="18"/>
      <c r="G9" s="34"/>
      <c r="H9" s="34"/>
      <c r="I9" s="18"/>
      <c r="J9" s="1"/>
    </row>
    <row r="10" spans="2:10" ht="45" customHeight="1">
      <c r="B10" s="6" t="s">
        <v>44</v>
      </c>
      <c r="C10" s="12"/>
      <c r="D10" s="5"/>
      <c r="E10" s="19"/>
      <c r="F10" s="28" t="s">
        <v>18</v>
      </c>
      <c r="G10" s="33" t="s">
        <v>46</v>
      </c>
      <c r="H10" s="33"/>
      <c r="I10" s="33"/>
      <c r="J10" s="40"/>
    </row>
    <row r="11" spans="2:10" ht="10" customHeight="1">
      <c r="B11" s="5"/>
      <c r="C11" s="5"/>
      <c r="D11" s="5"/>
      <c r="E11" s="18"/>
      <c r="F11" s="18"/>
      <c r="G11" s="18"/>
      <c r="H11" s="18"/>
      <c r="I11" s="18"/>
      <c r="J11" s="1"/>
    </row>
    <row r="12" spans="2:10" ht="40" customHeight="1">
      <c r="B12" s="4" t="s">
        <v>7</v>
      </c>
      <c r="C12" s="4"/>
      <c r="D12" s="5"/>
      <c r="E12" s="18"/>
      <c r="F12" s="18"/>
      <c r="G12" s="18"/>
      <c r="H12" s="18"/>
      <c r="I12" s="18"/>
      <c r="J12" s="1"/>
    </row>
    <row r="13" spans="2:10" ht="40" customHeight="1">
      <c r="B13" s="8"/>
      <c r="C13" s="8"/>
      <c r="D13" s="5"/>
      <c r="E13" s="20" t="s">
        <v>16</v>
      </c>
      <c r="F13" s="29"/>
      <c r="G13" s="20" t="s">
        <v>45</v>
      </c>
      <c r="H13" s="29"/>
      <c r="I13" s="20" t="s">
        <v>2</v>
      </c>
      <c r="J13" s="1"/>
    </row>
    <row r="14" spans="2:10" ht="10" customHeight="1">
      <c r="B14" s="5"/>
      <c r="C14" s="5"/>
      <c r="D14" s="5"/>
      <c r="E14" s="18"/>
      <c r="F14" s="18"/>
      <c r="G14" s="18"/>
      <c r="H14" s="18"/>
      <c r="I14" s="18"/>
      <c r="J14" s="1"/>
    </row>
    <row r="15" spans="2:10" ht="40" customHeight="1">
      <c r="B15" s="9" t="s">
        <v>29</v>
      </c>
      <c r="C15" s="9"/>
      <c r="D15" s="5"/>
      <c r="E15" s="18"/>
      <c r="F15" s="18"/>
      <c r="G15" s="18"/>
      <c r="H15" s="18"/>
      <c r="I15" s="18"/>
      <c r="J15" s="1"/>
    </row>
    <row r="16" spans="2:10" ht="30" customHeight="1">
      <c r="B16" s="10"/>
      <c r="C16" s="14" t="s">
        <v>14</v>
      </c>
      <c r="D16" s="5"/>
      <c r="E16" s="22">
        <f>SUMIF(新料金表!A5:A15,E6,新料金表!B5:B15)</f>
        <v>0</v>
      </c>
      <c r="F16" s="22"/>
      <c r="G16" s="22">
        <f>(E10*新料金表!B7)</f>
        <v>0</v>
      </c>
      <c r="H16" s="22"/>
      <c r="I16" s="22">
        <f>G16-E16</f>
        <v>0</v>
      </c>
      <c r="J16" s="1"/>
    </row>
    <row r="17" spans="2:10" ht="30" customHeight="1">
      <c r="B17" s="10"/>
      <c r="C17" s="14" t="s">
        <v>11</v>
      </c>
      <c r="D17" s="5"/>
      <c r="E17" s="21">
        <f>IF(AND(E8&gt;=1,E8&lt;=20),E8*新料金表!C5,IF(AND(E8&gt;=21,E8&lt;=40),900+((E8-20)*新料金表!D5),IF(AND(E8&gt;=41,E8&lt;=1000),4200+((E8-40)*新料金表!E5),IF(AND(E8&gt;=1001,E8&lt;=6000),181800+((E8-1000)*新料金表!F5),IF(E8&gt;=6001,1256800+((E8-6000)*新料金表!G5),0)))))</f>
        <v>0</v>
      </c>
      <c r="F17" s="22"/>
      <c r="G17" s="21">
        <f>IF(E10="",0,IF(AND(E8&gt;=1,E8&lt;=(20*E10)),E8*新料金表!C5,IF(AND(E8&gt;=(20*E10+1),E8&lt;=(40*E10)),(900*E10)+((E8-(20*E10))*新料金表!D5),IF(AND(E8&gt;=(40*E10+1),E8&lt;=(1000*E10)),(4200*E10)+((E8-(40*E10))*新料金表!E5),IF(AND(E8&gt;=(1000*E10+1),E8&lt;=(6000*E10)),(181800*E10)+((E8-(1000*E10))*新料金表!F5),IF(E8&gt;=(6000*E10+1),(1256800*E10)+((E8-(6000*E10))*新料金表!G5),0))))))</f>
        <v>0</v>
      </c>
      <c r="H17" s="22"/>
      <c r="I17" s="22">
        <f>G17-E17</f>
        <v>0</v>
      </c>
      <c r="J17" s="1"/>
    </row>
    <row r="18" spans="2:10" ht="30" customHeight="1">
      <c r="B18" s="10"/>
      <c r="C18" s="14" t="s">
        <v>42</v>
      </c>
      <c r="D18" s="5"/>
      <c r="E18" s="23">
        <f>ROUNDDOWN((E16+E17)*0.1,0)</f>
        <v>0</v>
      </c>
      <c r="F18" s="22"/>
      <c r="G18" s="23">
        <f>ROUNDDOWN((G16+G17)*0.1,0)</f>
        <v>0</v>
      </c>
      <c r="H18" s="22"/>
      <c r="I18" s="23">
        <f>G18-E18</f>
        <v>0</v>
      </c>
      <c r="J18" s="1"/>
    </row>
    <row r="19" spans="2:10" ht="30" customHeight="1">
      <c r="B19" s="10"/>
      <c r="C19" s="14" t="s">
        <v>12</v>
      </c>
      <c r="D19" s="16"/>
      <c r="E19" s="23">
        <f>SUM(E16:E18)</f>
        <v>0</v>
      </c>
      <c r="F19" s="30"/>
      <c r="G19" s="35">
        <f>SUM(G16:G18)</f>
        <v>0</v>
      </c>
      <c r="H19" s="38"/>
      <c r="I19" s="35">
        <f>SUM(I16:I18)</f>
        <v>0</v>
      </c>
      <c r="J19" s="1"/>
    </row>
    <row r="20" spans="2:10" ht="20" customHeight="1">
      <c r="B20" s="11"/>
      <c r="C20" s="15"/>
      <c r="D20" s="5"/>
      <c r="E20" s="22"/>
      <c r="F20" s="22"/>
      <c r="G20" s="22"/>
      <c r="H20" s="22"/>
      <c r="I20" s="22"/>
      <c r="J20" s="1"/>
    </row>
    <row r="21" spans="2:10" ht="40" customHeight="1">
      <c r="B21" s="9" t="s">
        <v>19</v>
      </c>
      <c r="C21" s="9"/>
      <c r="D21" s="17"/>
      <c r="E21" s="24"/>
      <c r="F21" s="24"/>
      <c r="G21" s="24"/>
      <c r="H21" s="24"/>
      <c r="I21" s="24"/>
    </row>
    <row r="22" spans="2:10" ht="30" customHeight="1">
      <c r="B22" s="10"/>
      <c r="C22" s="14" t="s">
        <v>5</v>
      </c>
      <c r="D22" s="5"/>
      <c r="E22" s="22">
        <f>IF(E6&lt;&gt;"",1716,0)</f>
        <v>0</v>
      </c>
      <c r="F22" s="22"/>
      <c r="G22" s="22">
        <f>(E10*下水道使用料!C5)</f>
        <v>0</v>
      </c>
      <c r="H22" s="22"/>
      <c r="I22" s="22">
        <f>G22-E22</f>
        <v>0</v>
      </c>
      <c r="J22" s="1"/>
    </row>
    <row r="23" spans="2:10" ht="30" customHeight="1">
      <c r="B23" s="10"/>
      <c r="C23" s="14" t="s">
        <v>33</v>
      </c>
      <c r="D23" s="5"/>
      <c r="E23" s="21">
        <f>IF(AND(E8&gt;=0,E8&lt;=20),0,IF(AND(E8&gt;=21,E8&lt;=40),(E8-20)*下水道使用料!D5,IF(AND(E8&gt;=41,E8&lt;=60),1820+((E8-40)*下水道使用料!E5),IF(AND(E8&gt;=61,E8&lt;=100),3740+((E8-60)*下水道使用料!F5),IF(AND(E8&gt;=101,E8&lt;=200),7740+((E8-100)*下水道使用料!G5),IF(AND(E8&gt;=201,E8&lt;=400),18240+((E8-200)*下水道使用料!H5),IF(AND(E8&gt;=401,E8&lt;=1000),40240+((E8-400)*下水道使用料!I5),IF(AND(E8&gt;=1001,E8&lt;=2000),114640+((E8-1000)*下水道使用料!J5),IF(AND(E8&gt;=2001,E8&lt;=10000),248640+((E8-2000)*下水道使用料!K5),IF(AND(E8&gt;=10001),1392640+((E8-10000)*下水道使用料!L5),0))))))))))</f>
        <v>0</v>
      </c>
      <c r="F23" s="22"/>
      <c r="G23" s="21">
        <f>IF(E10="",0,IF(AND(E8&gt;=0,E8&lt;=(20*E10)),0,IF(AND(E8&gt;=(20*E10+1),E8&lt;=(40*E10)),(E8-(20*E10))*下水道使用料!D5,IF(AND(E8&gt;=(40*E10+1),E8&lt;=(60*E10)),(1820*E10)+((E8-(40*E10))*下水道使用料!E5),IF(AND(E8&gt;=(60*E10+1),E8&lt;=(100*E10)),(3740*E10)+((E8-(60*E10))*下水道使用料!F5),IF(AND(E8&gt;=(100*E10+1),E8&lt;=(200*E10)),(7740*E10)+((E8-(100*E10))*下水道使用料!G5),IF(AND(E8&gt;=(200*E10+1),E8&lt;=(400*E10)),(18240*E10)+((E8-(200*E10))*下水道使用料!H5),IF(AND(E8&gt;=(400*E10+1),E8&lt;=(1000*E10)),(40240*E10)+((E8-(400*E10))*下水道使用料!I5),IF(AND(E8&gt;=(1000*E10+1),E8&lt;=(2000*E10)),(114640*E10)+((E8-(1000*E10))*下水道使用料!J5),IF(AND(E8&gt;=(2000*E10+1),E8&lt;=(10000*E10)),(248640*E10)+((E8-(2000*E10))*下水道使用料!K5),IF(AND(E8&gt;=(10000*E10+1)),(1392640*E10)+((E8-(10000*E10))*下水道使用料!L5),0)))))))))))</f>
        <v>0</v>
      </c>
      <c r="H23" s="22"/>
      <c r="I23" s="22">
        <f>G23-E23</f>
        <v>0</v>
      </c>
      <c r="J23" s="1"/>
    </row>
    <row r="24" spans="2:10" ht="30" customHeight="1">
      <c r="B24" s="10"/>
      <c r="C24" s="14" t="s">
        <v>42</v>
      </c>
      <c r="D24" s="5"/>
      <c r="E24" s="21">
        <f>ROUNDDOWN((E22+E23)*0.1,0)</f>
        <v>0</v>
      </c>
      <c r="F24" s="22"/>
      <c r="G24" s="22">
        <f>ROUNDDOWN((G22+G23)*0.1,0)</f>
        <v>0</v>
      </c>
      <c r="H24" s="22"/>
      <c r="I24" s="23">
        <f>G24-E24</f>
        <v>0</v>
      </c>
      <c r="J24" s="1"/>
    </row>
    <row r="25" spans="2:10" ht="30" customHeight="1">
      <c r="B25" s="10"/>
      <c r="C25" s="14" t="s">
        <v>12</v>
      </c>
      <c r="D25" s="5"/>
      <c r="E25" s="25">
        <f>SUM(E22:E24)</f>
        <v>0</v>
      </c>
      <c r="F25" s="30"/>
      <c r="G25" s="36">
        <f>SUM(G22:G24)</f>
        <v>0</v>
      </c>
      <c r="H25" s="38"/>
      <c r="I25" s="36">
        <f>SUM(I22:I24)</f>
        <v>0</v>
      </c>
      <c r="J25" s="1"/>
    </row>
    <row r="26" spans="2:10" ht="19.5">
      <c r="B26" s="11"/>
      <c r="C26" s="11"/>
      <c r="E26" s="26"/>
      <c r="F26" s="26"/>
      <c r="G26" s="37"/>
      <c r="H26" s="26"/>
      <c r="I26" s="39"/>
    </row>
    <row r="27" spans="2:10" ht="40" customHeight="1">
      <c r="B27" s="9" t="s">
        <v>15</v>
      </c>
      <c r="C27" s="9"/>
      <c r="D27" s="5"/>
      <c r="E27" s="27">
        <f>E19+E25</f>
        <v>0</v>
      </c>
      <c r="F27" s="31"/>
      <c r="G27" s="27">
        <f>G19+G25</f>
        <v>0</v>
      </c>
      <c r="H27" s="31"/>
      <c r="I27" s="27">
        <f>I19+I25</f>
        <v>0</v>
      </c>
      <c r="J27" s="1"/>
    </row>
  </sheetData>
  <sheetProtection password="ADBF" sheet="1" objects="1" scenarios="1"/>
  <mergeCells count="12">
    <mergeCell ref="G3:I3"/>
    <mergeCell ref="B4:C4"/>
    <mergeCell ref="B6:C6"/>
    <mergeCell ref="G6:I6"/>
    <mergeCell ref="B8:C8"/>
    <mergeCell ref="G8:I8"/>
    <mergeCell ref="B10:C10"/>
    <mergeCell ref="G10:I10"/>
    <mergeCell ref="B12:C12"/>
    <mergeCell ref="B15:C15"/>
    <mergeCell ref="B21:C21"/>
    <mergeCell ref="B27:C27"/>
  </mergeCells>
  <phoneticPr fontId="1" type="Hiragana"/>
  <dataValidations count="1">
    <dataValidation type="list" allowBlank="1" showDropDown="0" showInputMessage="1" showErrorMessage="1" sqref="E6">
      <formula1>"13,20,25,30,40,50,75,100,150,200"</formula1>
    </dataValidation>
  </dataValidations>
  <printOptions horizontalCentered="1"/>
  <pageMargins left="0.39370078740157483" right="0.19685039370078736" top="0.98425196850393681" bottom="0.78740157480314943" header="0.51181102362204722" footer="0.51181102362204722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5"/>
  <sheetViews>
    <sheetView workbookViewId="0">
      <selection activeCell="G5" sqref="G5:G15"/>
    </sheetView>
  </sheetViews>
  <sheetFormatPr defaultRowHeight="13.5"/>
  <cols>
    <col min="1" max="2" width="12.625" customWidth="1"/>
    <col min="3" max="7" width="14.625" customWidth="1"/>
  </cols>
  <sheetData>
    <row r="1" spans="1:7" ht="15" customHeight="1">
      <c r="A1" t="s">
        <v>17</v>
      </c>
    </row>
    <row r="2" spans="1:7" ht="15" customHeight="1">
      <c r="A2" t="s">
        <v>32</v>
      </c>
    </row>
    <row r="3" spans="1:7" ht="15" customHeight="1">
      <c r="A3" s="41" t="s">
        <v>39</v>
      </c>
      <c r="B3" s="41" t="s">
        <v>14</v>
      </c>
      <c r="C3" s="41" t="s">
        <v>11</v>
      </c>
      <c r="D3" s="41"/>
      <c r="E3" s="41"/>
      <c r="F3" s="41"/>
      <c r="G3" s="41"/>
    </row>
    <row r="4" spans="1:7" ht="15" customHeight="1">
      <c r="A4" s="41"/>
      <c r="B4" s="41"/>
      <c r="C4" s="41" t="s">
        <v>24</v>
      </c>
      <c r="D4" s="41" t="s">
        <v>31</v>
      </c>
      <c r="E4" s="41" t="s">
        <v>13</v>
      </c>
      <c r="F4" s="41" t="s">
        <v>25</v>
      </c>
      <c r="G4" s="41" t="s">
        <v>28</v>
      </c>
    </row>
    <row r="5" spans="1:7" ht="15" customHeight="1">
      <c r="A5" s="42" t="s">
        <v>10</v>
      </c>
      <c r="B5" s="44">
        <v>2400</v>
      </c>
      <c r="C5" s="45">
        <v>45</v>
      </c>
      <c r="D5" s="45">
        <v>165</v>
      </c>
      <c r="E5" s="45">
        <v>185</v>
      </c>
      <c r="F5" s="45">
        <v>215</v>
      </c>
      <c r="G5" s="45">
        <v>230</v>
      </c>
    </row>
    <row r="6" spans="1:7" ht="15" customHeight="1">
      <c r="A6" s="43">
        <v>13</v>
      </c>
      <c r="B6" s="44">
        <v>2400</v>
      </c>
      <c r="C6" s="45"/>
      <c r="D6" s="45"/>
      <c r="E6" s="45"/>
      <c r="F6" s="45"/>
      <c r="G6" s="45"/>
    </row>
    <row r="7" spans="1:7" ht="15" customHeight="1">
      <c r="A7" s="43">
        <v>20</v>
      </c>
      <c r="B7" s="44">
        <v>2400</v>
      </c>
      <c r="C7" s="45"/>
      <c r="D7" s="45"/>
      <c r="E7" s="45"/>
      <c r="F7" s="45"/>
      <c r="G7" s="45"/>
    </row>
    <row r="8" spans="1:7" ht="15" customHeight="1">
      <c r="A8" s="43">
        <v>25</v>
      </c>
      <c r="B8" s="44">
        <v>3600</v>
      </c>
      <c r="C8" s="45"/>
      <c r="D8" s="45"/>
      <c r="E8" s="45"/>
      <c r="F8" s="45"/>
      <c r="G8" s="45"/>
    </row>
    <row r="9" spans="1:7" ht="15" customHeight="1">
      <c r="A9" s="43">
        <v>30</v>
      </c>
      <c r="B9" s="44">
        <v>7200</v>
      </c>
      <c r="C9" s="45"/>
      <c r="D9" s="45"/>
      <c r="E9" s="45"/>
      <c r="F9" s="45"/>
      <c r="G9" s="45"/>
    </row>
    <row r="10" spans="1:7" ht="15" customHeight="1">
      <c r="A10" s="43">
        <v>40</v>
      </c>
      <c r="B10" s="44">
        <v>28800</v>
      </c>
      <c r="C10" s="45"/>
      <c r="D10" s="45"/>
      <c r="E10" s="45"/>
      <c r="F10" s="45"/>
      <c r="G10" s="45"/>
    </row>
    <row r="11" spans="1:7" ht="15" customHeight="1">
      <c r="A11" s="43">
        <v>50</v>
      </c>
      <c r="B11" s="44">
        <v>60000</v>
      </c>
      <c r="C11" s="45"/>
      <c r="D11" s="45"/>
      <c r="E11" s="45"/>
      <c r="F11" s="45"/>
      <c r="G11" s="45"/>
    </row>
    <row r="12" spans="1:7" ht="15" customHeight="1">
      <c r="A12" s="43">
        <v>75</v>
      </c>
      <c r="B12" s="44">
        <v>144000</v>
      </c>
      <c r="C12" s="45"/>
      <c r="D12" s="45"/>
      <c r="E12" s="45"/>
      <c r="F12" s="45"/>
      <c r="G12" s="45"/>
    </row>
    <row r="13" spans="1:7" ht="15" customHeight="1">
      <c r="A13" s="43">
        <v>100</v>
      </c>
      <c r="B13" s="44">
        <v>264000</v>
      </c>
      <c r="C13" s="45"/>
      <c r="D13" s="45"/>
      <c r="E13" s="45"/>
      <c r="F13" s="45"/>
      <c r="G13" s="45"/>
    </row>
    <row r="14" spans="1:7" ht="15" customHeight="1">
      <c r="A14" s="43">
        <v>150</v>
      </c>
      <c r="B14" s="44">
        <v>600000</v>
      </c>
      <c r="C14" s="45"/>
      <c r="D14" s="45"/>
      <c r="E14" s="45"/>
      <c r="F14" s="45"/>
      <c r="G14" s="45"/>
    </row>
    <row r="15" spans="1:7" ht="15" customHeight="1">
      <c r="A15" s="43">
        <v>200</v>
      </c>
      <c r="B15" s="44">
        <v>1200000</v>
      </c>
      <c r="C15" s="45"/>
      <c r="D15" s="45"/>
      <c r="E15" s="45"/>
      <c r="F15" s="45"/>
      <c r="G15" s="45"/>
    </row>
    <row r="16" spans="1: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</sheetData>
  <sheetProtection password="ADBF" sheet="1" objects="1" scenarios="1"/>
  <mergeCells count="8">
    <mergeCell ref="C3:G3"/>
    <mergeCell ref="A3:A4"/>
    <mergeCell ref="B3:B4"/>
    <mergeCell ref="C5:C15"/>
    <mergeCell ref="D5:D15"/>
    <mergeCell ref="E5:E15"/>
    <mergeCell ref="F5:F15"/>
    <mergeCell ref="G5:G15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7"/>
  <sheetViews>
    <sheetView topLeftCell="C1" workbookViewId="0">
      <selection activeCell="E5" sqref="E5"/>
    </sheetView>
  </sheetViews>
  <sheetFormatPr defaultRowHeight="13.5"/>
  <cols>
    <col min="1" max="3" width="12.625" customWidth="1"/>
    <col min="4" max="13" width="14.625" customWidth="1"/>
  </cols>
  <sheetData>
    <row r="1" spans="1:12" ht="15" customHeight="1">
      <c r="A1" t="s">
        <v>30</v>
      </c>
    </row>
    <row r="2" spans="1:12" ht="15" customHeight="1">
      <c r="A2" t="s">
        <v>27</v>
      </c>
    </row>
    <row r="3" spans="1:12" ht="15" customHeight="1">
      <c r="A3" s="41" t="s">
        <v>1</v>
      </c>
      <c r="B3" s="46" t="s">
        <v>36</v>
      </c>
      <c r="C3" s="41" t="s">
        <v>5</v>
      </c>
      <c r="D3" s="41" t="s">
        <v>33</v>
      </c>
      <c r="E3" s="41"/>
      <c r="F3" s="41"/>
      <c r="G3" s="41"/>
      <c r="H3" s="41"/>
      <c r="I3" s="41"/>
      <c r="J3" s="41"/>
      <c r="K3" s="41"/>
      <c r="L3" s="41"/>
    </row>
    <row r="4" spans="1:12" ht="15" customHeight="1">
      <c r="A4" s="41"/>
      <c r="B4" s="47"/>
      <c r="C4" s="41"/>
      <c r="D4" s="46" t="s">
        <v>31</v>
      </c>
      <c r="E4" s="46" t="s">
        <v>35</v>
      </c>
      <c r="F4" s="46" t="s">
        <v>8</v>
      </c>
      <c r="G4" s="46" t="s">
        <v>26</v>
      </c>
      <c r="H4" s="46" t="s">
        <v>37</v>
      </c>
      <c r="I4" s="46" t="s">
        <v>9</v>
      </c>
      <c r="J4" s="46" t="s">
        <v>43</v>
      </c>
      <c r="K4" s="46" t="s">
        <v>38</v>
      </c>
      <c r="L4" s="46" t="s">
        <v>34</v>
      </c>
    </row>
    <row r="5" spans="1:12" ht="30" customHeight="1">
      <c r="A5" s="41" t="s">
        <v>22</v>
      </c>
      <c r="B5" s="41" t="s">
        <v>24</v>
      </c>
      <c r="C5" s="44">
        <v>1716</v>
      </c>
      <c r="D5" s="50">
        <v>91</v>
      </c>
      <c r="E5" s="53">
        <v>96</v>
      </c>
      <c r="F5" s="54">
        <v>100</v>
      </c>
      <c r="G5" s="54">
        <v>105</v>
      </c>
      <c r="H5" s="55">
        <v>110</v>
      </c>
      <c r="I5" s="43">
        <v>124</v>
      </c>
      <c r="J5" s="43">
        <v>134</v>
      </c>
      <c r="K5" s="43">
        <v>143</v>
      </c>
      <c r="L5" s="43">
        <v>153</v>
      </c>
    </row>
    <row r="6" spans="1:12" ht="15" customHeight="1">
      <c r="A6" s="46" t="s">
        <v>0</v>
      </c>
      <c r="B6" s="46" t="s">
        <v>3</v>
      </c>
      <c r="C6" s="48">
        <v>17144</v>
      </c>
      <c r="D6" s="51" t="s">
        <v>4</v>
      </c>
    </row>
    <row r="7" spans="1:12" ht="30" customHeight="1">
      <c r="A7" s="47"/>
      <c r="B7" s="47"/>
      <c r="C7" s="49"/>
      <c r="D7" s="52">
        <v>172</v>
      </c>
    </row>
    <row r="8" spans="1:12" ht="15" customHeight="1"/>
    <row r="9" spans="1:12" ht="15" customHeight="1"/>
    <row r="10" spans="1:12" ht="15" customHeight="1"/>
    <row r="11" spans="1:12" ht="15" customHeight="1"/>
    <row r="12" spans="1:12" ht="15" customHeight="1"/>
    <row r="13" spans="1:12" ht="15" customHeight="1"/>
    <row r="14" spans="1:12" ht="15" customHeight="1"/>
    <row r="15" spans="1:12" ht="15" customHeight="1"/>
    <row r="16" spans="1:12" ht="15" customHeight="1"/>
    <row r="17" ht="15" customHeight="1"/>
    <row r="18" ht="15" customHeight="1"/>
    <row r="19" ht="15" customHeight="1"/>
  </sheetData>
  <sheetProtection password="ADBF" sheet="1" objects="1" scenarios="1"/>
  <mergeCells count="7">
    <mergeCell ref="D3:L3"/>
    <mergeCell ref="A3:A4"/>
    <mergeCell ref="B3:B4"/>
    <mergeCell ref="C3:C4"/>
    <mergeCell ref="A6:A7"/>
    <mergeCell ref="B6:B7"/>
    <mergeCell ref="C6:C7"/>
  </mergeCells>
  <phoneticPr fontId="1" type="Hiragana"/>
  <pageMargins left="0.78740157480314943" right="0.78740157480314943" top="0.98425196850393681" bottom="0.98425196850393681" header="0.51181102362204722" footer="0.51181102362204722"/>
  <pageSetup paperSize="9" scale="76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上下水道料金計算シート</vt:lpstr>
      <vt:lpstr>新料金表</vt:lpstr>
      <vt:lpstr>下水道使用料</vt:lpstr>
    </vt:vector>
  </TitlesOfParts>
  <Company>久御山町役場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久御山町役場</cp:lastModifiedBy>
  <dcterms:created xsi:type="dcterms:W3CDTF">2019-08-22T05:11:50Z</dcterms:created>
  <dcterms:modified xsi:type="dcterms:W3CDTF">2024-11-11T08:15:26Z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2.1.5.0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2024-11-11T08:15:26Z</vt:filetime>
  </property>
</Properties>
</file>